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<sst xmlns="http://schemas.openxmlformats.org/spreadsheetml/2006/main" count="69" uniqueCount="46">
  <si>
    <t>scrim and trim</t>
  </si>
  <si>
    <t>ch4</t>
  </si>
  <si>
    <t>5.4MeV</t>
  </si>
  <si>
    <t>range(cm)</t>
  </si>
  <si>
    <t>x_A^o</t>
  </si>
  <si>
    <t>y_A^o</t>
  </si>
  <si>
    <t>z_A^o</t>
  </si>
  <si>
    <t>average</t>
  </si>
  <si>
    <t>6.3MeV</t>
  </si>
  <si>
    <t>8.4MeV</t>
  </si>
  <si>
    <t>co2</t>
  </si>
  <si>
    <t>1atm</t>
  </si>
  <si>
    <t>Ar</t>
  </si>
  <si>
    <t>CO2</t>
  </si>
  <si>
    <t>mearesured range</t>
  </si>
  <si>
    <t>G4</t>
  </si>
  <si>
    <t>srimand trim</t>
  </si>
  <si>
    <t xml:space="preserve">alpha energy </t>
  </si>
  <si>
    <t>mg/cm^2</t>
  </si>
  <si>
    <t xml:space="preserve"> </t>
  </si>
  <si>
    <t>room temperature and 600 mm Hg</t>
  </si>
  <si>
    <t>atm</t>
  </si>
  <si>
    <t>NIM</t>
  </si>
  <si>
    <t>T</t>
  </si>
  <si>
    <t>K</t>
  </si>
  <si>
    <t>Volume 130, Issue 1, 1 December 1975, Pages 253–256</t>
  </si>
  <si>
    <t xml:space="preserve"> \ro = \ro_0 (1+\ro_0^2 * a/pA^2)(1-b *\r_0/A)</t>
  </si>
  <si>
    <t>R</t>
  </si>
  <si>
    <t>atm/mol*K</t>
  </si>
  <si>
    <t>cm</t>
  </si>
  <si>
    <t>pressure</t>
  </si>
  <si>
    <t xml:space="preserve">CO2 </t>
  </si>
  <si>
    <t xml:space="preserve">\ro_0 = </t>
  </si>
  <si>
    <t>mol/cm^3</t>
  </si>
  <si>
    <t>molar mass</t>
  </si>
  <si>
    <t xml:space="preserve">   g/mol</t>
  </si>
  <si>
    <t>a=</t>
  </si>
  <si>
    <t>density stp</t>
  </si>
  <si>
    <t>g/cm^3</t>
  </si>
  <si>
    <t>b=</t>
  </si>
  <si>
    <t>\ro</t>
  </si>
  <si>
    <t>mg/cm^3</t>
  </si>
  <si>
    <t>G4argon range</t>
  </si>
  <si>
    <t>G4CO2range</t>
  </si>
  <si>
    <t>ro_o</t>
  </si>
  <si>
    <t>*mg/cm3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</si>
</sst>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="199" zoomScaleNormal="199" workbookViewId="0" topLeftCell="A77">
      <selection activeCell="F85" sqref="F85"/>
    </sheetView>
  </sheetViews>
  <sheetFormatPr defaultColWidth="11.421875" defaultRowHeight="12.75"/>
  <cols>
    <col min="1" max="16384" width="11.57421875" style="0" customWidth="1"/>
  </cols>
  <sheetData>
    <row r="1" ht="12">
      <c r="A1" t="s">
        <v>0</v>
      </c>
    </row>
    <row r="2" spans="1:5" ht="12.75">
      <c r="A2" t="s">
        <v>1</v>
      </c>
      <c r="B2" t="s">
        <v>2</v>
      </c>
      <c r="E2" t="s">
        <v>3</v>
      </c>
    </row>
    <row r="3" spans="2:4" ht="12">
      <c r="B3" t="s">
        <v>4</v>
      </c>
      <c r="C3" t="s">
        <v>5</v>
      </c>
      <c r="D3" t="s">
        <v>6</v>
      </c>
    </row>
    <row r="4" spans="1:5" ht="12">
      <c r="A4">
        <v>1</v>
      </c>
      <c r="B4" s="1">
        <v>437850000</v>
      </c>
      <c r="C4" s="1">
        <v>-54354000</v>
      </c>
      <c r="D4" s="1">
        <v>17738000</v>
      </c>
      <c r="E4">
        <f>(A6^2+C4^2+D4^2)^0.5*10^-8</f>
        <v>0.5717511661553485</v>
      </c>
    </row>
    <row r="5" spans="1:5" ht="12">
      <c r="A5">
        <v>2</v>
      </c>
      <c r="B5" s="1">
        <v>448520000</v>
      </c>
      <c r="C5" s="1">
        <v>23617000</v>
      </c>
      <c r="D5" s="1">
        <v>64378000</v>
      </c>
      <c r="E5">
        <f>(A7^2+C5^2+D5^2)^0.5*10^-8</f>
        <v>0.6857324239818339</v>
      </c>
    </row>
    <row r="6" spans="1:5" ht="12">
      <c r="A6">
        <v>3</v>
      </c>
      <c r="B6" s="1">
        <v>443320000</v>
      </c>
      <c r="C6" s="1">
        <v>54655000</v>
      </c>
      <c r="D6" s="1">
        <v>7046800</v>
      </c>
      <c r="E6">
        <f>(A8^2+C6^2+D6^2)^0.5*10^-8</f>
        <v>0.5510740798876341</v>
      </c>
    </row>
    <row r="7" spans="1:5" ht="12">
      <c r="A7">
        <v>4</v>
      </c>
      <c r="B7" s="1">
        <v>441520000</v>
      </c>
      <c r="C7" s="1">
        <v>-5492300</v>
      </c>
      <c r="D7" s="1">
        <v>61453000</v>
      </c>
      <c r="E7">
        <f>(A9^2+C7^2+D7^2)^0.5*10^-8</f>
        <v>0.6169794622424669</v>
      </c>
    </row>
    <row r="8" spans="1:5" ht="12">
      <c r="A8">
        <v>5</v>
      </c>
      <c r="B8" s="1">
        <v>446310000</v>
      </c>
      <c r="C8" s="1">
        <v>-63039000</v>
      </c>
      <c r="D8" s="1">
        <v>-33182000</v>
      </c>
      <c r="E8">
        <f>(A10^2+C8^2+D8^2)^0.5*10^-8</f>
        <v>0.7123875802538987</v>
      </c>
    </row>
    <row r="9" spans="1:5" ht="12">
      <c r="A9">
        <v>6</v>
      </c>
      <c r="B9" s="1">
        <v>443930000</v>
      </c>
      <c r="C9" s="1">
        <v>1458000</v>
      </c>
      <c r="D9" s="1">
        <v>53296000</v>
      </c>
      <c r="E9">
        <f>(A11^2+C9^2+D9^2)^0.5*10^-8</f>
        <v>0.5331593926772803</v>
      </c>
    </row>
    <row r="10" spans="1:5" ht="12">
      <c r="A10">
        <v>7</v>
      </c>
      <c r="B10" s="1">
        <v>441070000</v>
      </c>
      <c r="C10" s="1">
        <v>-57117000</v>
      </c>
      <c r="D10" s="1">
        <v>-43027000</v>
      </c>
      <c r="E10">
        <f>(A12^2+C10^2+D10^2)^0.5*10^-8</f>
        <v>0.7150996027128026</v>
      </c>
    </row>
    <row r="11" spans="1:5" ht="12">
      <c r="A11">
        <v>8</v>
      </c>
      <c r="B11" s="1">
        <v>444620000</v>
      </c>
      <c r="C11" s="1">
        <v>63021000</v>
      </c>
      <c r="D11" s="1">
        <v>58684000</v>
      </c>
      <c r="E11">
        <f>(A13^2+C11^2+D11^2)^0.5*10^-8</f>
        <v>0.8611305532264025</v>
      </c>
    </row>
    <row r="12" spans="1:5" ht="12">
      <c r="A12">
        <v>9</v>
      </c>
      <c r="B12" s="1">
        <v>444720000</v>
      </c>
      <c r="C12" s="1">
        <v>33279000</v>
      </c>
      <c r="D12" s="1">
        <v>33547000</v>
      </c>
      <c r="E12">
        <f>(A14^2+C12^2+D12^2)^0.5*10^-8</f>
        <v>0.4725349775413456</v>
      </c>
    </row>
    <row r="13" spans="1:7" ht="12">
      <c r="A13">
        <v>10</v>
      </c>
      <c r="B13" s="1">
        <v>446610000</v>
      </c>
      <c r="C13" s="1">
        <v>-13138000</v>
      </c>
      <c r="D13" s="1">
        <v>36867000</v>
      </c>
      <c r="E13" t="e">
        <f>(A15^2+C13^2+D13^2)^0.5*10^-8</f>
        <v>#VALUE!</v>
      </c>
      <c r="F13">
        <f>AVERAGE(Sheet2!E4:E13)</f>
        <v>0.7894736842105263</v>
      </c>
      <c r="G13" t="s">
        <v>7</v>
      </c>
    </row>
    <row r="14" spans="2:4" ht="12">
      <c r="B14" s="1"/>
      <c r="C14" s="1"/>
      <c r="D14" s="1"/>
    </row>
    <row r="15" spans="1:2" ht="12">
      <c r="A15" t="s">
        <v>1</v>
      </c>
      <c r="B15" t="s">
        <v>8</v>
      </c>
    </row>
    <row r="16" spans="1:5" ht="12">
      <c r="A16">
        <v>1</v>
      </c>
      <c r="B16" s="1">
        <v>434670000</v>
      </c>
      <c r="C16" s="1">
        <v>-54193000</v>
      </c>
      <c r="D16" s="1">
        <v>17395000</v>
      </c>
      <c r="E16">
        <f>(B16^2+C16^2+D16^2)^0.5*10^-8</f>
        <v>4.383805152763978</v>
      </c>
    </row>
    <row r="17" spans="1:5" ht="12">
      <c r="A17">
        <v>2</v>
      </c>
      <c r="B17" s="1">
        <v>438020000</v>
      </c>
      <c r="C17" s="1">
        <v>41298000</v>
      </c>
      <c r="D17" s="1">
        <v>59341000</v>
      </c>
      <c r="E17">
        <f>(B17^2+C17^2+D17^2)^0.5*10^-8</f>
        <v>4.439463925802304</v>
      </c>
    </row>
    <row r="18" spans="1:5" ht="12">
      <c r="A18">
        <v>3</v>
      </c>
      <c r="B18" s="1">
        <v>446510000</v>
      </c>
      <c r="C18" s="1">
        <v>58984000</v>
      </c>
      <c r="D18" s="1">
        <v>-10229000</v>
      </c>
      <c r="E18">
        <f>(B18^2+C18^2+D18^2)^0.5*10^-8</f>
        <v>4.505051884240625</v>
      </c>
    </row>
    <row r="19" spans="1:5" ht="12">
      <c r="A19">
        <v>4</v>
      </c>
      <c r="B19" s="1">
        <v>451050000</v>
      </c>
      <c r="C19" s="1">
        <v>-7757400</v>
      </c>
      <c r="D19" s="1">
        <v>57677000</v>
      </c>
      <c r="E19">
        <f>(B19^2+C19^2+D19^2)^0.5*10^-8</f>
        <v>4.547888697887845</v>
      </c>
    </row>
    <row r="20" spans="1:5" ht="12">
      <c r="A20">
        <v>5</v>
      </c>
      <c r="B20" s="1">
        <v>446130000</v>
      </c>
      <c r="C20" s="1">
        <v>-70861000</v>
      </c>
      <c r="D20" s="1">
        <v>-35176000</v>
      </c>
      <c r="E20">
        <f>(B20^2+C20^2+D20^2)^0.5*10^-8</f>
        <v>4.530900674225821</v>
      </c>
    </row>
    <row r="21" spans="1:5" ht="12">
      <c r="A21">
        <v>6</v>
      </c>
      <c r="B21" s="1">
        <v>440930000</v>
      </c>
      <c r="C21" s="1">
        <v>2231400</v>
      </c>
      <c r="D21" s="1">
        <v>54895000</v>
      </c>
      <c r="E21">
        <f>(B21^2+C21^2+D21^2)^0.5*10^-8</f>
        <v>4.443396280672702</v>
      </c>
    </row>
    <row r="22" spans="1:5" ht="12">
      <c r="A22">
        <v>7</v>
      </c>
      <c r="B22" s="1">
        <v>443780000</v>
      </c>
      <c r="C22" s="1">
        <v>-66076000</v>
      </c>
      <c r="D22" s="1">
        <v>-53502000</v>
      </c>
      <c r="E22">
        <f>(B22^2+C22^2+D22^2)^0.5*10^-8</f>
        <v>4.518508494846502</v>
      </c>
    </row>
    <row r="23" spans="1:5" ht="12">
      <c r="A23">
        <v>8</v>
      </c>
      <c r="B23" s="1">
        <v>445030000</v>
      </c>
      <c r="C23" s="1">
        <v>53149000</v>
      </c>
      <c r="D23" s="1">
        <v>52937000</v>
      </c>
      <c r="E23">
        <f>(B23^2+C23^2+D23^2)^0.5*10^-8</f>
        <v>4.51307924891642</v>
      </c>
    </row>
    <row r="24" spans="1:5" ht="12">
      <c r="A24">
        <v>9</v>
      </c>
      <c r="B24" s="1">
        <v>446890000</v>
      </c>
      <c r="C24" s="1">
        <v>42006000</v>
      </c>
      <c r="D24" s="1">
        <v>22242000</v>
      </c>
      <c r="E24">
        <f>(B24^2+C24^2+D24^2)^0.5*10^-8</f>
        <v>4.494105947794289</v>
      </c>
    </row>
    <row r="25" spans="1:5" ht="12">
      <c r="A25">
        <v>10</v>
      </c>
      <c r="B25" s="1">
        <v>447120000</v>
      </c>
      <c r="C25" s="1">
        <v>-9101200</v>
      </c>
      <c r="D25" s="1">
        <v>39049000</v>
      </c>
      <c r="E25">
        <f>(B25^2+C25^2+D25^2)^0.5*10^-8</f>
        <v>4.489141907340867</v>
      </c>
    </row>
    <row r="27" spans="1:2" ht="12">
      <c r="A27" t="s">
        <v>1</v>
      </c>
      <c r="B27" t="s">
        <v>9</v>
      </c>
    </row>
    <row r="28" spans="1:5" ht="12">
      <c r="A28">
        <v>1</v>
      </c>
      <c r="B28" s="1">
        <v>441100000</v>
      </c>
      <c r="C28" s="1">
        <v>-54488000</v>
      </c>
      <c r="D28" s="1">
        <v>17346000</v>
      </c>
      <c r="E28">
        <f>(B28^2+C28^2+D28^2)^0.5*10^-8</f>
        <v>4.44791002449465</v>
      </c>
    </row>
    <row r="29" spans="1:5" ht="12">
      <c r="A29">
        <v>2</v>
      </c>
      <c r="B29" s="1">
        <v>443770000</v>
      </c>
      <c r="C29" s="1">
        <v>24565000</v>
      </c>
      <c r="D29" s="1">
        <v>56650000</v>
      </c>
      <c r="E29">
        <f>(B29^2+C29^2+D29^2)^0.5*10^-8</f>
        <v>4.480451702953621</v>
      </c>
    </row>
    <row r="30" spans="1:5" ht="12">
      <c r="A30">
        <v>3</v>
      </c>
      <c r="B30" s="1">
        <v>443430000</v>
      </c>
      <c r="C30" s="1">
        <v>65454000</v>
      </c>
      <c r="D30" s="1">
        <v>7824400</v>
      </c>
      <c r="E30">
        <f>(B30^2+C30^2+D30^2)^0.5*10^-8</f>
        <v>4.483030361835173</v>
      </c>
    </row>
    <row r="31" spans="1:5" ht="12">
      <c r="A31">
        <v>4</v>
      </c>
      <c r="B31" s="1">
        <v>440800000</v>
      </c>
      <c r="C31" s="1">
        <v>-7452200</v>
      </c>
      <c r="D31" s="1">
        <v>52401000</v>
      </c>
      <c r="E31">
        <f>(B31^2+C31^2+D31^2)^0.5*10^-8</f>
        <v>4.439662600759657</v>
      </c>
    </row>
    <row r="32" spans="1:5" ht="12">
      <c r="A32">
        <v>5</v>
      </c>
      <c r="B32" s="1">
        <v>444300000</v>
      </c>
      <c r="C32" s="1">
        <v>-64612000</v>
      </c>
      <c r="D32" s="1">
        <v>-33108000</v>
      </c>
      <c r="E32">
        <f>(B32^2+C32^2+D32^2)^0.5*10^-8</f>
        <v>4.5019255903224344</v>
      </c>
    </row>
    <row r="33" spans="1:5" ht="12">
      <c r="A33">
        <v>6</v>
      </c>
      <c r="B33" s="1">
        <v>445670000</v>
      </c>
      <c r="C33" s="1">
        <v>10264000</v>
      </c>
      <c r="D33" s="1">
        <v>48386000</v>
      </c>
      <c r="E33">
        <f>(B33^2+C33^2+D33^2)^0.5*10^-8</f>
        <v>4.484064044948511</v>
      </c>
    </row>
    <row r="34" spans="1:5" ht="12">
      <c r="A34">
        <v>7</v>
      </c>
      <c r="B34" s="1">
        <v>448940000</v>
      </c>
      <c r="C34" s="1">
        <v>-62360000</v>
      </c>
      <c r="D34" s="1">
        <v>-37059000</v>
      </c>
      <c r="E34">
        <f>(B34^2+C34^2+D34^2)^0.5*10^-8</f>
        <v>4.547628642281602</v>
      </c>
    </row>
    <row r="35" spans="1:5" ht="12">
      <c r="A35">
        <v>8</v>
      </c>
      <c r="B35" s="1">
        <v>440480000</v>
      </c>
      <c r="C35" s="1">
        <v>60289000</v>
      </c>
      <c r="D35" s="1">
        <v>46713000</v>
      </c>
      <c r="E35">
        <f>(B35^2+C35^2+D35^2)^0.5*10^-8</f>
        <v>4.470341131166614</v>
      </c>
    </row>
    <row r="36" spans="1:5" ht="12">
      <c r="A36">
        <v>9</v>
      </c>
      <c r="B36" s="1">
        <v>448390000</v>
      </c>
      <c r="C36" s="1">
        <v>39805000</v>
      </c>
      <c r="D36" s="1">
        <v>31214000</v>
      </c>
      <c r="E36">
        <f>(B36^2+C36^2+D36^2)^0.5*10^-8</f>
        <v>4.512342450667946</v>
      </c>
    </row>
    <row r="37" spans="1:5" ht="12">
      <c r="A37">
        <v>10</v>
      </c>
      <c r="B37" s="1">
        <v>440850000</v>
      </c>
      <c r="C37" s="1">
        <v>-13157000</v>
      </c>
      <c r="D37" s="1">
        <v>42496000</v>
      </c>
      <c r="E37">
        <f>(B37^2+C37^2+D37^2)^0.5*10^-8</f>
        <v>4.430888614770179</v>
      </c>
    </row>
    <row r="39" spans="1:3" ht="12">
      <c r="A39" t="s">
        <v>10</v>
      </c>
      <c r="B39" t="s">
        <v>2</v>
      </c>
      <c r="C39" t="s">
        <v>11</v>
      </c>
    </row>
    <row r="40" spans="1:6" ht="12">
      <c r="A40">
        <v>1</v>
      </c>
      <c r="B40" s="1">
        <v>265180000</v>
      </c>
      <c r="C40" s="1">
        <v>-58660000</v>
      </c>
      <c r="D40" s="1">
        <v>3233500</v>
      </c>
      <c r="E40">
        <f>(B40^2+C40^2+D40^2)^0.5*10^-8</f>
        <v>2.7160980012188443</v>
      </c>
      <c r="F40">
        <f>E40/1.7</f>
        <v>1.5977047065993202</v>
      </c>
    </row>
    <row r="41" spans="1:5" ht="12">
      <c r="A41">
        <v>2</v>
      </c>
      <c r="B41" s="1">
        <v>263410000</v>
      </c>
      <c r="C41" s="1">
        <v>23918000</v>
      </c>
      <c r="D41" s="1">
        <v>65432000</v>
      </c>
      <c r="E41">
        <f>(B41^2+C41^2+D41^2)^0.5*10^-8</f>
        <v>2.7246696212201584</v>
      </c>
    </row>
    <row r="42" spans="1:5" ht="12">
      <c r="A42">
        <v>3</v>
      </c>
      <c r="B42" s="1">
        <v>265180000</v>
      </c>
      <c r="C42" s="1">
        <v>55414000</v>
      </c>
      <c r="D42" s="1">
        <v>-7374000</v>
      </c>
      <c r="E42">
        <f>(B42^2+C42^2+D42^2)^0.5*10^-8</f>
        <v>2.710083387499359</v>
      </c>
    </row>
    <row r="43" spans="1:5" ht="12">
      <c r="A43">
        <v>4</v>
      </c>
      <c r="B43" s="1">
        <v>263220000</v>
      </c>
      <c r="C43" s="1">
        <v>-5098100</v>
      </c>
      <c r="D43" s="1">
        <v>65337000</v>
      </c>
      <c r="E43">
        <f>(B43^2+C43^2+D43^2)^0.5*10^-8</f>
        <v>2.71255751261812</v>
      </c>
    </row>
    <row r="44" spans="1:5" ht="12">
      <c r="A44">
        <v>5</v>
      </c>
      <c r="B44" s="1">
        <v>264750000</v>
      </c>
      <c r="C44" s="1">
        <v>-60638000</v>
      </c>
      <c r="D44" s="1">
        <v>-25370000</v>
      </c>
      <c r="E44">
        <f>(B44^2+C44^2+D44^2)^0.5*10^-8</f>
        <v>2.7278776813486343</v>
      </c>
    </row>
    <row r="45" spans="1:5" ht="12">
      <c r="A45">
        <v>6</v>
      </c>
      <c r="B45" s="1">
        <v>266640000</v>
      </c>
      <c r="C45" s="1">
        <v>9487000</v>
      </c>
      <c r="D45" s="1">
        <v>50886000</v>
      </c>
      <c r="E45">
        <f>(B45^2+C45^2+D45^2)^0.5*10^-8</f>
        <v>2.7161788925805315</v>
      </c>
    </row>
    <row r="46" spans="1:5" ht="12">
      <c r="A46">
        <v>7</v>
      </c>
      <c r="B46" s="1">
        <v>263440000</v>
      </c>
      <c r="C46" s="1">
        <v>-55194000</v>
      </c>
      <c r="D46" s="1">
        <v>-44238000</v>
      </c>
      <c r="E46">
        <f>(B46^2+C46^2+D46^2)^0.5*10^-8</f>
        <v>2.72770987973428</v>
      </c>
    </row>
    <row r="47" spans="1:5" ht="12">
      <c r="A47">
        <v>8</v>
      </c>
      <c r="B47" s="1">
        <v>266320000</v>
      </c>
      <c r="C47" s="1">
        <v>48040000</v>
      </c>
      <c r="D47" s="1">
        <v>51455000</v>
      </c>
      <c r="E47">
        <f>(B47^2+C47^2+D47^2)^0.5*10^-8</f>
        <v>2.754665152518542</v>
      </c>
    </row>
    <row r="48" spans="1:5" ht="12">
      <c r="A48">
        <v>9</v>
      </c>
      <c r="B48" s="1">
        <v>261870000</v>
      </c>
      <c r="C48" s="1">
        <v>36811000</v>
      </c>
      <c r="D48" s="1">
        <v>33982000</v>
      </c>
      <c r="E48">
        <f>(B48^2+C48^2+D48^2)^0.5*10^-8</f>
        <v>2.6661905960564787</v>
      </c>
    </row>
    <row r="49" spans="1:5" ht="12">
      <c r="A49">
        <v>10</v>
      </c>
      <c r="B49" s="1">
        <v>265480000</v>
      </c>
      <c r="C49" s="1">
        <v>-18746000</v>
      </c>
      <c r="D49" s="1">
        <v>41657000</v>
      </c>
      <c r="E49">
        <f>(B49^2+C49^2+D49^2)^0.5*10^-8</f>
        <v>2.69381418373651</v>
      </c>
    </row>
    <row r="51" spans="1:2" ht="12">
      <c r="A51" t="s">
        <v>10</v>
      </c>
      <c r="B51" t="s">
        <v>8</v>
      </c>
    </row>
    <row r="52" spans="1:5" ht="12">
      <c r="A52">
        <v>1</v>
      </c>
      <c r="B52" s="1">
        <v>265180000</v>
      </c>
      <c r="C52" s="1">
        <v>-58660000</v>
      </c>
      <c r="D52" s="1">
        <v>3233500</v>
      </c>
      <c r="E52">
        <f>(B52^2+C52^2+D52^2)^0.5*10^-8</f>
        <v>2.7160980012188443</v>
      </c>
    </row>
    <row r="53" spans="1:5" ht="12">
      <c r="A53">
        <v>2</v>
      </c>
      <c r="B53" s="1">
        <v>263410000</v>
      </c>
      <c r="C53" s="1">
        <v>23918000</v>
      </c>
      <c r="D53" s="1">
        <v>65432000</v>
      </c>
      <c r="E53">
        <f>(B53^2+C53^2+D53^2)^0.5*10^-8</f>
        <v>2.7246696212201584</v>
      </c>
    </row>
    <row r="54" spans="1:5" ht="12">
      <c r="A54">
        <v>3</v>
      </c>
      <c r="B54" s="1">
        <v>265430000</v>
      </c>
      <c r="C54" s="1">
        <v>55457000</v>
      </c>
      <c r="D54" s="1">
        <v>-7572200</v>
      </c>
      <c r="E54">
        <f>(B54^2+C54^2+D54^2)^0.5*10^-8</f>
        <v>2.712672150515797</v>
      </c>
    </row>
    <row r="55" spans="1:5" ht="12">
      <c r="A55">
        <v>4</v>
      </c>
      <c r="B55" s="1">
        <v>262070000</v>
      </c>
      <c r="C55" s="1">
        <v>-8179300</v>
      </c>
      <c r="D55" s="1">
        <v>65142000</v>
      </c>
      <c r="E55">
        <f>(B55^2+C55^2+D55^2)^0.5*10^-8</f>
        <v>2.7016858813061524</v>
      </c>
    </row>
    <row r="56" spans="1:5" ht="12">
      <c r="A56">
        <v>5</v>
      </c>
      <c r="B56" s="1">
        <v>263650000</v>
      </c>
      <c r="C56" s="1">
        <v>-62552000</v>
      </c>
      <c r="D56" s="1">
        <v>-28797000</v>
      </c>
      <c r="E56">
        <f>(B56^2+C56^2+D56^2)^0.5*10^-8</f>
        <v>2.7249466492575594</v>
      </c>
    </row>
    <row r="57" spans="1:5" ht="12">
      <c r="A57">
        <v>6</v>
      </c>
      <c r="B57" s="1">
        <v>269570000</v>
      </c>
      <c r="C57" s="1">
        <v>1303000</v>
      </c>
      <c r="D57" s="1">
        <v>44960000</v>
      </c>
      <c r="E57">
        <f>(B57^2+C57^2+D57^2)^0.5*10^-8</f>
        <v>2.732966964838763</v>
      </c>
    </row>
    <row r="58" spans="1:5" ht="12">
      <c r="A58">
        <v>7</v>
      </c>
      <c r="B58" s="1">
        <v>268900000</v>
      </c>
      <c r="C58" s="1">
        <v>-64918000</v>
      </c>
      <c r="D58" s="1">
        <v>-35498000</v>
      </c>
      <c r="E58">
        <f>(B58^2+C58^2+D58^2)^0.5*10^-8</f>
        <v>2.788936441154585</v>
      </c>
    </row>
    <row r="59" spans="1:5" ht="12">
      <c r="A59">
        <v>8</v>
      </c>
      <c r="B59" s="1">
        <v>265730000</v>
      </c>
      <c r="C59" s="1">
        <v>47474000</v>
      </c>
      <c r="D59" s="1">
        <v>45486000</v>
      </c>
      <c r="E59">
        <f>(B59^2+C59^2+D59^2)^0.5*10^-8</f>
        <v>2.7374292643281217</v>
      </c>
    </row>
    <row r="60" spans="1:5" ht="12">
      <c r="A60">
        <v>9</v>
      </c>
      <c r="B60" s="1">
        <v>268930000</v>
      </c>
      <c r="C60" s="1">
        <v>39954000</v>
      </c>
      <c r="D60" s="1">
        <v>29756000</v>
      </c>
      <c r="E60">
        <f>(B60^2+C60^2+D60^2)^0.5*10^-8</f>
        <v>2.735051856034909</v>
      </c>
    </row>
    <row r="61" spans="1:5" ht="12">
      <c r="A61">
        <v>10</v>
      </c>
      <c r="B61" s="1">
        <v>261710000</v>
      </c>
      <c r="C61" s="1">
        <v>-10650000</v>
      </c>
      <c r="D61" s="1">
        <v>34731000</v>
      </c>
      <c r="E61">
        <f>(B61^2+C61^2+D61^2)^0.5*10^-8</f>
        <v>2.642192062682045</v>
      </c>
    </row>
    <row r="63" spans="1:2" ht="12">
      <c r="A63" t="s">
        <v>10</v>
      </c>
      <c r="B63" t="s">
        <v>9</v>
      </c>
    </row>
    <row r="64" spans="1:5" ht="12">
      <c r="A64">
        <v>1</v>
      </c>
      <c r="B64" s="1">
        <v>265180000</v>
      </c>
      <c r="C64" s="1">
        <v>-58660000</v>
      </c>
      <c r="D64" s="1">
        <v>3233500</v>
      </c>
      <c r="E64">
        <f>(B64^2+C64^2+D64^2)^0.5*10^-8</f>
        <v>2.7160980012188443</v>
      </c>
    </row>
    <row r="65" spans="1:5" ht="12">
      <c r="A65">
        <v>2</v>
      </c>
      <c r="B65" s="1">
        <v>263410000</v>
      </c>
      <c r="C65" s="1">
        <v>23918000</v>
      </c>
      <c r="D65" s="1">
        <v>65432000</v>
      </c>
      <c r="E65">
        <f>(B65^2+C65^2+D65^2)^0.5*10^-8</f>
        <v>2.7246696212201584</v>
      </c>
    </row>
    <row r="66" spans="1:5" ht="12">
      <c r="A66">
        <v>3</v>
      </c>
      <c r="B66" s="1">
        <v>265230000</v>
      </c>
      <c r="C66" s="1">
        <v>55428000</v>
      </c>
      <c r="D66" s="1">
        <v>-7412500</v>
      </c>
      <c r="E66">
        <f>(B66^2+C66^2+D66^2)^0.5*10^-8</f>
        <v>2.7106117619506116</v>
      </c>
    </row>
    <row r="67" spans="1:5" ht="12">
      <c r="A67">
        <v>4</v>
      </c>
      <c r="B67" s="1">
        <v>263030000</v>
      </c>
      <c r="C67" s="1">
        <v>-11568000</v>
      </c>
      <c r="D67" s="1">
        <v>55191000</v>
      </c>
      <c r="E67">
        <f>(B67^2+C67^2+D67^2)^0.5*10^-8</f>
        <v>2.6900677687560215</v>
      </c>
    </row>
    <row r="68" spans="1:5" ht="12">
      <c r="A68">
        <v>5</v>
      </c>
      <c r="B68" s="1">
        <v>262270000</v>
      </c>
      <c r="C68" s="1">
        <v>-58765000</v>
      </c>
      <c r="D68" s="1">
        <v>-29064000</v>
      </c>
      <c r="E68">
        <f>(B68^2+C68^2+D68^2)^0.5*10^-8</f>
        <v>2.70339775506676</v>
      </c>
    </row>
    <row r="69" spans="1:5" ht="12">
      <c r="A69">
        <v>6</v>
      </c>
      <c r="B69" s="1">
        <v>267440000</v>
      </c>
      <c r="C69" s="1">
        <v>8233000</v>
      </c>
      <c r="D69" s="1">
        <v>47503000</v>
      </c>
      <c r="E69">
        <f>(B69^2+C69^2+D69^2)^0.5*10^-8</f>
        <v>2.7175075142122425</v>
      </c>
    </row>
    <row r="70" spans="1:5" ht="12">
      <c r="A70">
        <v>7</v>
      </c>
      <c r="B70" s="1">
        <v>263680000</v>
      </c>
      <c r="C70" s="1">
        <v>-60200000</v>
      </c>
      <c r="D70" s="1">
        <v>-40878000</v>
      </c>
      <c r="E70">
        <f>(B70^2+C70^2+D70^2)^0.5*10^-8</f>
        <v>2.7353645695592386</v>
      </c>
    </row>
    <row r="71" spans="1:5" ht="12">
      <c r="A71">
        <v>8</v>
      </c>
      <c r="B71" s="1">
        <v>266380000</v>
      </c>
      <c r="C71" s="1">
        <v>52978000</v>
      </c>
      <c r="D71" s="1">
        <v>49683000</v>
      </c>
      <c r="E71">
        <f>(B71^2+C71^2+D71^2)^0.5*10^-8</f>
        <v>2.7610391770672145</v>
      </c>
    </row>
    <row r="72" spans="1:5" ht="12">
      <c r="A72">
        <v>9</v>
      </c>
      <c r="B72" s="1">
        <v>261670000</v>
      </c>
      <c r="C72" s="1">
        <v>40258000</v>
      </c>
      <c r="D72" s="1">
        <v>35064000</v>
      </c>
      <c r="E72">
        <f>(B72^2+C72^2+D72^2)^0.5*10^-8</f>
        <v>2.6706062899648835</v>
      </c>
    </row>
    <row r="73" spans="1:4" ht="12">
      <c r="A73">
        <v>10</v>
      </c>
      <c r="B73" s="1">
        <v>263670000</v>
      </c>
      <c r="C73" s="1">
        <v>-15274000</v>
      </c>
      <c r="D73" s="1">
        <v>32818000</v>
      </c>
    </row>
    <row r="75" ht="12">
      <c r="A75" t="s">
        <v>12</v>
      </c>
    </row>
    <row r="76" spans="1:5" ht="12">
      <c r="A76">
        <v>1</v>
      </c>
      <c r="B76" s="1">
        <v>381880000</v>
      </c>
      <c r="C76" s="1">
        <v>-41880000</v>
      </c>
      <c r="D76" s="1">
        <v>4629600</v>
      </c>
      <c r="E76">
        <f>(B76^2+C76^2+D76^2)^0.5*10^-8</f>
        <v>3.8419747786283036</v>
      </c>
    </row>
    <row r="77" spans="1:5" ht="12">
      <c r="A77">
        <v>2</v>
      </c>
      <c r="B77" s="1">
        <v>395430000</v>
      </c>
      <c r="C77" s="1">
        <v>3933900</v>
      </c>
      <c r="D77" s="1">
        <v>61036000</v>
      </c>
      <c r="E77">
        <f>(B77^2+C77^2+D77^2)^0.5*10^-8</f>
        <v>4.001321703702541</v>
      </c>
    </row>
    <row r="78" spans="1:5" ht="12">
      <c r="A78">
        <v>3</v>
      </c>
      <c r="B78" s="1">
        <v>392050000</v>
      </c>
      <c r="C78" s="1">
        <v>45602000</v>
      </c>
      <c r="D78" s="1">
        <v>39424000</v>
      </c>
      <c r="E78">
        <f>(B78^2+C78^2+D78^2)^0.5*10^-8</f>
        <v>3.966572786171962</v>
      </c>
    </row>
    <row r="79" spans="1:5" ht="12">
      <c r="A79">
        <v>4</v>
      </c>
      <c r="B79" s="1">
        <v>387870000</v>
      </c>
      <c r="C79" s="1">
        <v>12298000</v>
      </c>
      <c r="D79" s="1">
        <v>53667000</v>
      </c>
      <c r="E79">
        <f>(B79^2+C79^2+D79^2)^0.5*10^-8</f>
        <v>3.9175824763877025</v>
      </c>
    </row>
    <row r="80" spans="1:5" ht="12">
      <c r="A80">
        <v>5</v>
      </c>
      <c r="B80" s="1">
        <v>388090000</v>
      </c>
      <c r="C80" s="1">
        <v>-52529000</v>
      </c>
      <c r="D80" s="1">
        <v>-36649000</v>
      </c>
      <c r="E80">
        <f>(B80^2+C80^2+D80^2)^0.5*10^-8</f>
        <v>3.93339920605575</v>
      </c>
    </row>
    <row r="81" spans="1:5" ht="12">
      <c r="A81">
        <v>6</v>
      </c>
      <c r="B81" s="1">
        <v>396340000</v>
      </c>
      <c r="C81" s="1">
        <v>11943999.999999998</v>
      </c>
      <c r="D81" s="1">
        <v>39247000</v>
      </c>
      <c r="E81">
        <f>(B81^2+C81^2+D81^2)^0.5*10^-8</f>
        <v>3.9845750306023855</v>
      </c>
    </row>
    <row r="82" spans="1:5" ht="12">
      <c r="A82">
        <v>7</v>
      </c>
      <c r="B82" s="1">
        <v>387960000</v>
      </c>
      <c r="C82" s="1">
        <v>-57712000</v>
      </c>
      <c r="D82" s="1">
        <v>-37849000</v>
      </c>
      <c r="E82">
        <f>(B82^2+C82^2+D82^2)^0.5*10^-8</f>
        <v>3.9405099079306987</v>
      </c>
    </row>
    <row r="83" spans="1:5" ht="12">
      <c r="A83">
        <v>8</v>
      </c>
      <c r="B83" s="1">
        <v>387480000</v>
      </c>
      <c r="C83" s="1">
        <v>69051000</v>
      </c>
      <c r="D83" s="1">
        <v>55959000</v>
      </c>
      <c r="E83">
        <f>(B83^2+C83^2+D83^2)^0.5*10^-8</f>
        <v>3.975427029666121</v>
      </c>
    </row>
    <row r="84" spans="1:5" ht="12">
      <c r="A84">
        <v>9</v>
      </c>
      <c r="B84" s="1">
        <v>391520000</v>
      </c>
      <c r="C84" s="1">
        <v>40577000</v>
      </c>
      <c r="D84" s="1">
        <v>2615400</v>
      </c>
      <c r="E84">
        <f>(B84^2+C84^2+D84^2)^0.5*10^-8</f>
        <v>3.936257659835799</v>
      </c>
    </row>
    <row r="85" spans="1:6" ht="12">
      <c r="A85">
        <v>10</v>
      </c>
      <c r="B85" s="1">
        <v>387800000</v>
      </c>
      <c r="C85" s="1">
        <v>-22370000</v>
      </c>
      <c r="D85" s="1">
        <v>19480000</v>
      </c>
      <c r="E85">
        <f>(B85^2+C85^2+D85^2)^0.5*10^-8</f>
        <v>3.889328056361407</v>
      </c>
      <c r="F85">
        <f>AVERAGE(E76:E85)</f>
        <v>3.9386948635342667</v>
      </c>
    </row>
    <row r="86" ht="12">
      <c r="F86">
        <f>STDEV(E76:E85)</f>
        <v>0.047642661951980865</v>
      </c>
    </row>
    <row r="87" ht="12">
      <c r="A87" t="s">
        <v>10</v>
      </c>
    </row>
    <row r="88" spans="2:4" ht="12">
      <c r="B88" s="1"/>
      <c r="C88" s="1"/>
      <c r="D88" s="1"/>
    </row>
    <row r="89" spans="1:5" ht="12">
      <c r="A89">
        <v>1</v>
      </c>
      <c r="B89" s="1">
        <v>247929999.99999997</v>
      </c>
      <c r="C89" s="1">
        <v>-48361000</v>
      </c>
      <c r="D89" s="1">
        <v>3743800.0000000005</v>
      </c>
      <c r="E89">
        <f>(B89^2+C89^2+D89^2)^0.5*10^-8</f>
        <v>2.526303371716073</v>
      </c>
    </row>
    <row r="90" spans="1:5" ht="12">
      <c r="A90">
        <v>2</v>
      </c>
      <c r="B90" s="1">
        <v>247020000.00000003</v>
      </c>
      <c r="C90" s="1">
        <v>18940000</v>
      </c>
      <c r="D90" s="1">
        <v>61565000</v>
      </c>
      <c r="E90">
        <f>(B90^2+C90^2+D90^2)^0.5*10^-8</f>
        <v>2.5527995069139298</v>
      </c>
    </row>
    <row r="91" spans="1:5" ht="12">
      <c r="A91">
        <v>3</v>
      </c>
      <c r="B91" s="1">
        <v>245330000</v>
      </c>
      <c r="C91" s="1">
        <v>57268000</v>
      </c>
      <c r="D91" s="1">
        <v>279330</v>
      </c>
      <c r="E91">
        <f>(B91^2+C91^2+D91^2)^0.5*10^-8</f>
        <v>2.5192560558476167</v>
      </c>
    </row>
    <row r="92" spans="1:5" ht="12">
      <c r="A92">
        <v>4</v>
      </c>
      <c r="B92" s="1">
        <v>245180000</v>
      </c>
      <c r="C92" s="1">
        <v>-10711000</v>
      </c>
      <c r="D92" s="1">
        <v>56052000</v>
      </c>
      <c r="E92">
        <f>(B92^2+C92^2+D92^2)^0.5*10^-8</f>
        <v>2.5173355879778923</v>
      </c>
    </row>
    <row r="93" spans="1:5" ht="12">
      <c r="A93">
        <v>5</v>
      </c>
      <c r="B93" s="1">
        <v>251250000.00000003</v>
      </c>
      <c r="C93" s="1">
        <v>-67878000</v>
      </c>
      <c r="D93" s="1">
        <v>-34897000</v>
      </c>
      <c r="E93">
        <f>(B93^2+C93^2+D93^2)^0.5*10^-8</f>
        <v>2.6258672089997246</v>
      </c>
    </row>
    <row r="94" spans="1:5" ht="12">
      <c r="A94">
        <v>6</v>
      </c>
      <c r="B94" s="1">
        <v>246830000.00000003</v>
      </c>
      <c r="C94" s="1">
        <v>-1925400</v>
      </c>
      <c r="D94" s="1">
        <v>49208999.99999999</v>
      </c>
      <c r="E94">
        <f>(B94^2+C94^2+D94^2)^0.5*10^-8</f>
        <v>2.516948186716604</v>
      </c>
    </row>
    <row r="95" spans="1:5" ht="12">
      <c r="A95">
        <v>7</v>
      </c>
      <c r="B95" s="1">
        <v>245030000</v>
      </c>
      <c r="C95" s="1">
        <v>-62943000</v>
      </c>
      <c r="D95" s="1">
        <v>-44724000.00000001</v>
      </c>
      <c r="E95">
        <f>(B95^2+C95^2+D95^2)^0.5*10^-8</f>
        <v>2.569080736859003</v>
      </c>
    </row>
    <row r="96" spans="1:5" ht="12">
      <c r="A96">
        <v>8</v>
      </c>
      <c r="B96" s="1">
        <v>247670000</v>
      </c>
      <c r="C96" s="1">
        <v>57437000.00000001</v>
      </c>
      <c r="D96" s="1">
        <v>50772000.00000001</v>
      </c>
      <c r="E96">
        <f>(B96^2+C96^2+D96^2)^0.5*10^-8</f>
        <v>2.592628663210372</v>
      </c>
    </row>
    <row r="97" spans="1:5" ht="12">
      <c r="A97">
        <v>9</v>
      </c>
      <c r="B97" s="1">
        <v>242750000.00000003</v>
      </c>
      <c r="C97" s="1">
        <v>36850000</v>
      </c>
      <c r="D97" s="1">
        <v>29635000.000000004</v>
      </c>
      <c r="E97">
        <f>(B97^2+C97^2+D97^2)^0.5*10^-8</f>
        <v>2.4731299647410365</v>
      </c>
    </row>
    <row r="98" spans="1:6" ht="12">
      <c r="A98">
        <v>10</v>
      </c>
      <c r="B98" s="1">
        <v>243420000</v>
      </c>
      <c r="C98" s="1">
        <v>-16706000</v>
      </c>
      <c r="D98" s="1">
        <v>37342000</v>
      </c>
      <c r="E98">
        <f>(B98^2+C98^2+D98^2)^0.5*10^-8</f>
        <v>2.4683357105547863</v>
      </c>
      <c r="F98">
        <f>AVERAGE(E89:E98)</f>
        <v>2.536168499353704</v>
      </c>
    </row>
    <row r="99" ht="12">
      <c r="F99">
        <f>STDEV(E89:E98)</f>
        <v>0.04975049853990057</v>
      </c>
    </row>
    <row r="65536" ht="12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99" zoomScaleNormal="199" workbookViewId="0" topLeftCell="B8">
      <selection activeCell="D17" sqref="D17"/>
    </sheetView>
  </sheetViews>
  <sheetFormatPr defaultColWidth="11.421875" defaultRowHeight="12.75"/>
  <cols>
    <col min="1" max="16384" width="11.57421875" style="0" customWidth="1"/>
  </cols>
  <sheetData>
    <row r="1" spans="1:4" ht="12.75">
      <c r="A1" t="s">
        <v>13</v>
      </c>
      <c r="B1" t="s">
        <v>14</v>
      </c>
      <c r="C1" t="s">
        <v>15</v>
      </c>
      <c r="D1" t="s">
        <v>16</v>
      </c>
    </row>
    <row r="2" spans="1:3" ht="12">
      <c r="A2" t="s">
        <v>17</v>
      </c>
      <c r="B2" t="s">
        <v>18</v>
      </c>
      <c r="C2" t="s">
        <v>18</v>
      </c>
    </row>
    <row r="3" spans="1:5" ht="12">
      <c r="A3">
        <v>5.46</v>
      </c>
      <c r="B3">
        <v>4.54</v>
      </c>
      <c r="C3" t="s">
        <v>19</v>
      </c>
      <c r="D3">
        <f>D8*F12</f>
        <v>5.013997932870335</v>
      </c>
      <c r="E3" t="s">
        <v>20</v>
      </c>
    </row>
    <row r="4" spans="3:6" ht="12.75">
      <c r="C4">
        <f>C9*F12</f>
        <v>0.09412389170929822</v>
      </c>
      <c r="D4">
        <f>D9*F12</f>
        <v>0.09835659456455575</v>
      </c>
      <c r="E4">
        <f>600/760</f>
        <v>0.7894736842105263</v>
      </c>
      <c r="F4" t="s">
        <v>21</v>
      </c>
    </row>
    <row r="5" spans="1:11" ht="12">
      <c r="A5" t="s">
        <v>22</v>
      </c>
      <c r="I5" t="s">
        <v>23</v>
      </c>
      <c r="J5">
        <v>273</v>
      </c>
      <c r="K5" t="s">
        <v>24</v>
      </c>
    </row>
    <row r="6" spans="1:11" ht="12.75">
      <c r="A6" t="s">
        <v>25</v>
      </c>
      <c r="E6" t="s">
        <v>26</v>
      </c>
      <c r="I6" t="s">
        <v>27</v>
      </c>
      <c r="J6">
        <v>0.082</v>
      </c>
      <c r="K6" t="s">
        <v>28</v>
      </c>
    </row>
    <row r="7" spans="3:11" ht="12.75">
      <c r="C7" t="s">
        <v>29</v>
      </c>
      <c r="D7" t="s">
        <v>29</v>
      </c>
      <c r="I7" t="s">
        <v>30</v>
      </c>
      <c r="J7">
        <v>1</v>
      </c>
      <c r="K7" t="s">
        <v>21</v>
      </c>
    </row>
    <row r="8" spans="3:11" ht="12.75">
      <c r="C8">
        <f>AVERAGE(G15:G24)</f>
        <v>2.55</v>
      </c>
      <c r="D8">
        <v>2.536168499353704</v>
      </c>
      <c r="E8" t="s">
        <v>31</v>
      </c>
      <c r="F8" t="s">
        <v>32</v>
      </c>
      <c r="G8">
        <v>0.001977</v>
      </c>
      <c r="H8" t="s">
        <v>33</v>
      </c>
      <c r="I8" t="s">
        <v>34</v>
      </c>
      <c r="J8">
        <v>44.01</v>
      </c>
      <c r="K8" t="s">
        <v>35</v>
      </c>
    </row>
    <row r="9" spans="3:11" ht="12.75">
      <c r="C9">
        <f>STDEV(G15:G24)</f>
        <v>0.04760952285695223</v>
      </c>
      <c r="D9">
        <v>0.04975049853990057</v>
      </c>
      <c r="F9" t="s">
        <v>36</v>
      </c>
      <c r="G9">
        <v>1.345</v>
      </c>
      <c r="I9" t="s">
        <v>37</v>
      </c>
      <c r="J9">
        <v>0.001977</v>
      </c>
      <c r="K9" t="s">
        <v>38</v>
      </c>
    </row>
    <row r="10" spans="6:11" ht="12.75">
      <c r="F10" t="s">
        <v>39</v>
      </c>
      <c r="G10">
        <v>0.032</v>
      </c>
      <c r="I10" t="s">
        <v>37</v>
      </c>
      <c r="J10">
        <v>1.96596086839989</v>
      </c>
      <c r="K10" t="s">
        <v>33</v>
      </c>
    </row>
    <row r="11" spans="5:7" ht="12.75">
      <c r="E11" t="s">
        <v>40</v>
      </c>
      <c r="F11">
        <f>G8*(1+G8^2*G9/(E4*J8^2))*(1-G10*G8/J8)</f>
        <v>0.0019769971648760953</v>
      </c>
      <c r="G11" t="s">
        <v>38</v>
      </c>
    </row>
    <row r="12" spans="5:7" ht="12.75">
      <c r="E12" t="s">
        <v>40</v>
      </c>
      <c r="F12">
        <f>F11*1000</f>
        <v>1.9769971648760953</v>
      </c>
      <c r="G12" t="s">
        <v>41</v>
      </c>
    </row>
    <row r="14" spans="1:7" ht="12.75">
      <c r="A14" t="s">
        <v>12</v>
      </c>
      <c r="B14" t="s">
        <v>14</v>
      </c>
      <c r="C14" t="s">
        <v>15</v>
      </c>
      <c r="D14" t="s">
        <v>16</v>
      </c>
      <c r="F14" t="s">
        <v>42</v>
      </c>
      <c r="G14" t="s">
        <v>43</v>
      </c>
    </row>
    <row r="15" spans="1:7" ht="12">
      <c r="A15" t="s">
        <v>17</v>
      </c>
      <c r="B15" t="s">
        <v>18</v>
      </c>
      <c r="C15" t="s">
        <v>29</v>
      </c>
      <c r="F15">
        <v>8.12</v>
      </c>
      <c r="G15">
        <v>2.56</v>
      </c>
    </row>
    <row r="16" spans="1:7" ht="12">
      <c r="A16">
        <v>8.75</v>
      </c>
      <c r="B16">
        <v>14.36</v>
      </c>
      <c r="F16">
        <v>7.97</v>
      </c>
      <c r="G16">
        <v>2.49</v>
      </c>
    </row>
    <row r="17" spans="1:7" ht="12">
      <c r="A17" t="s">
        <v>29</v>
      </c>
      <c r="B17">
        <f>B16/1.78</f>
        <v>8.067415730337078</v>
      </c>
      <c r="C17">
        <f>AVERAGE(F15:F24)</f>
        <v>7.989</v>
      </c>
      <c r="D17">
        <v>3.9386948635342667</v>
      </c>
      <c r="F17">
        <v>8.07</v>
      </c>
      <c r="G17">
        <v>2.5</v>
      </c>
    </row>
    <row r="18" spans="3:7" ht="12">
      <c r="C18">
        <f>STDEV(F15:F24)</f>
        <v>0.11512794814659218</v>
      </c>
      <c r="D18">
        <v>0.047642661951980865</v>
      </c>
      <c r="F18">
        <v>7.95</v>
      </c>
      <c r="G18">
        <v>2.54</v>
      </c>
    </row>
    <row r="19" spans="6:7" ht="12.75">
      <c r="F19">
        <v>8.16</v>
      </c>
      <c r="G19">
        <v>2.52</v>
      </c>
    </row>
    <row r="20" spans="6:7" ht="12.75">
      <c r="F20">
        <v>7.83</v>
      </c>
      <c r="G20">
        <v>2.5100000000000002</v>
      </c>
    </row>
    <row r="21" spans="1:7" ht="12.75">
      <c r="A21" t="s">
        <v>44</v>
      </c>
      <c r="B21">
        <v>1.7836</v>
      </c>
      <c r="C21" t="s">
        <v>45</v>
      </c>
      <c r="F21">
        <v>7.86</v>
      </c>
      <c r="G21">
        <v>2.59</v>
      </c>
    </row>
    <row r="22" spans="6:7" ht="12">
      <c r="F22">
        <v>7.87</v>
      </c>
      <c r="G22">
        <v>2.55</v>
      </c>
    </row>
    <row r="23" spans="6:7" ht="12.75">
      <c r="F23">
        <v>8.08</v>
      </c>
      <c r="G23">
        <v>2.63</v>
      </c>
    </row>
    <row r="24" spans="6:7" ht="12.75">
      <c r="F24">
        <v>7.98</v>
      </c>
      <c r="G24">
        <v>2.61</v>
      </c>
    </row>
    <row r="65536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2015-02-11T17:43:11Z</dcterms:created>
  <dcterms:modified xsi:type="dcterms:W3CDTF">2015-02-11T18:03:48Z</dcterms:modified>
  <cp:category/>
  <cp:version/>
  <cp:contentType/>
  <cp:contentStatus/>
  <cp:revision>2</cp:revision>
</cp:coreProperties>
</file>